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20" windowHeight="591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<sst xmlns="http://schemas.openxmlformats.org/spreadsheetml/2006/main" count="264" uniqueCount="158">
  <si>
    <t>2024 Umpiring Log:  Robert L. Marcialis</t>
  </si>
  <si>
    <t>Date</t>
  </si>
  <si>
    <t>Where</t>
  </si>
  <si>
    <t>For</t>
  </si>
  <si>
    <t>No. Games</t>
  </si>
  <si>
    <t>Mileage</t>
  </si>
  <si>
    <t>Fee</t>
  </si>
  <si>
    <t>Notes</t>
  </si>
  <si>
    <t>Udall</t>
  </si>
  <si>
    <t>TWSL coed</t>
  </si>
  <si>
    <t>TWSL</t>
  </si>
  <si>
    <t>Desert Christian</t>
  </si>
  <si>
    <t>Tortolita Middle School</t>
  </si>
  <si>
    <t>NWL soccer</t>
  </si>
  <si>
    <t>South Mountain CC</t>
  </si>
  <si>
    <t>ACCAC Clinic</t>
  </si>
  <si>
    <t>Flowing Wells Jr. High</t>
  </si>
  <si>
    <t>Maxwell Middle School</t>
  </si>
  <si>
    <t>TIAL soccer</t>
  </si>
  <si>
    <t>Fiesta Park, Mesa</t>
  </si>
  <si>
    <t>AFA</t>
  </si>
  <si>
    <t>Twin Peaks Middle School</t>
  </si>
  <si>
    <t>Marana Jr. High</t>
  </si>
  <si>
    <t>2/3-4/2024</t>
  </si>
  <si>
    <t>Los Lunas, NM</t>
  </si>
  <si>
    <t>RMAC/LoneStar Crossover tournament</t>
  </si>
  <si>
    <t>Wilson Middle School</t>
  </si>
  <si>
    <t>Esprero Canyon Middle School</t>
  </si>
  <si>
    <t>Coronado Middle School</t>
  </si>
  <si>
    <t>WNMU</t>
  </si>
  <si>
    <t>Lone Star</t>
  </si>
  <si>
    <t>Chandler/Gilbert CC</t>
  </si>
  <si>
    <t>ACCAC</t>
  </si>
  <si>
    <t>Rillito</t>
  </si>
  <si>
    <t>3/08-10/2024</t>
  </si>
  <si>
    <t>UTEP</t>
  </si>
  <si>
    <t>CUSA</t>
  </si>
  <si>
    <t>total e-xfer=$1122.00</t>
  </si>
  <si>
    <t>3/22-24/2024</t>
  </si>
  <si>
    <t>NMSU</t>
  </si>
  <si>
    <t>total e-xfer=$1097.68</t>
  </si>
  <si>
    <t>Pima</t>
  </si>
  <si>
    <t>Ottawa University</t>
  </si>
  <si>
    <t>GSAC</t>
  </si>
  <si>
    <t>total e-xfer=$430</t>
  </si>
  <si>
    <t>4/18-21/2024</t>
  </si>
  <si>
    <t>Western Kentucky U</t>
  </si>
  <si>
    <t>total exfer=$720</t>
  </si>
  <si>
    <t>Central</t>
  </si>
  <si>
    <t>Western</t>
  </si>
  <si>
    <t>5/04-05/2024</t>
  </si>
  <si>
    <t>Green Valley</t>
  </si>
  <si>
    <t>Herb Wisdom tournament</t>
  </si>
  <si>
    <t>5/06-12/2024</t>
  </si>
  <si>
    <t>Las Cruces, NM</t>
  </si>
  <si>
    <t>CUSA tournament</t>
  </si>
  <si>
    <t>Soboba, CA</t>
  </si>
  <si>
    <t>Men's Indian tournament</t>
  </si>
  <si>
    <t>&lt;-Sched. C. Line 1</t>
  </si>
  <si>
    <t>Uniforms &amp; Protective Gear</t>
  </si>
  <si>
    <t>Item</t>
  </si>
  <si>
    <t>Payment type</t>
  </si>
  <si>
    <t>Size, etc.</t>
  </si>
  <si>
    <t>Amount</t>
  </si>
  <si>
    <t>Leather Luster (Amazon)</t>
  </si>
  <si>
    <t>MC</t>
  </si>
  <si>
    <t>3 cans</t>
  </si>
  <si>
    <t>Spray Bottle</t>
  </si>
  <si>
    <t>Home Depot</t>
  </si>
  <si>
    <t>CUSA Conference logo hats</t>
  </si>
  <si>
    <t>7" Purchase Officials</t>
  </si>
  <si>
    <t>&lt;-Sched. C. Part V</t>
  </si>
  <si>
    <t>Dues/Registrations</t>
  </si>
  <si>
    <t>Organization</t>
  </si>
  <si>
    <t>Check No.</t>
  </si>
  <si>
    <t>NASO</t>
  </si>
  <si>
    <t>2-year</t>
  </si>
  <si>
    <t>NCAA/NAIA registration</t>
  </si>
  <si>
    <t>Clinic Fees  &amp; Tuition</t>
  </si>
  <si>
    <t>Item/Service Bought</t>
  </si>
  <si>
    <t>2024 USSF Grassroots Clinic</t>
  </si>
  <si>
    <t>for 2024 season</t>
  </si>
  <si>
    <t>Laundry, Dry Cleaning, &amp; Repair</t>
  </si>
  <si>
    <t>3-pack Carmex (Walgreens)</t>
  </si>
  <si>
    <t>Laundry costs:</t>
  </si>
  <si>
    <t>per game (laundry)</t>
  </si>
  <si>
    <t>get per diem rates from:</t>
  </si>
  <si>
    <t>https://www.gsa.gov/portal/content/104877</t>
  </si>
  <si>
    <t>Travel</t>
  </si>
  <si>
    <t>*IRS allows 0.75 on travels days</t>
  </si>
  <si>
    <t>Dates</t>
  </si>
  <si>
    <t>What</t>
  </si>
  <si>
    <t>Total Days*</t>
  </si>
  <si>
    <t>M&amp;IE Rate</t>
  </si>
  <si>
    <t>Total M&amp;IE</t>
  </si>
  <si>
    <t>Hotel</t>
  </si>
  <si>
    <t>Airline ticket</t>
  </si>
  <si>
    <t>Parking</t>
  </si>
  <si>
    <t>Rental Car</t>
  </si>
  <si>
    <t>Gas</t>
  </si>
  <si>
    <t>Tips</t>
  </si>
  <si>
    <t>Other</t>
  </si>
  <si>
    <t>(Explain)</t>
  </si>
  <si>
    <t>1/26-28/2024</t>
  </si>
  <si>
    <t>Mesa, AZ</t>
  </si>
  <si>
    <t>AFA tournament</t>
  </si>
  <si>
    <t>02/01-04/2024</t>
  </si>
  <si>
    <t>2/16-17/2024</t>
  </si>
  <si>
    <t>Silver City, NM</t>
  </si>
  <si>
    <t>2/20-21/2024</t>
  </si>
  <si>
    <t>took Lyft</t>
  </si>
  <si>
    <t>3/7-10/2024</t>
  </si>
  <si>
    <t>El Paso, TX</t>
  </si>
  <si>
    <t>3/18-22/2024</t>
  </si>
  <si>
    <t>Bowling Green, KY</t>
  </si>
  <si>
    <t>WKU</t>
  </si>
  <si>
    <t>264.97?</t>
  </si>
  <si>
    <t>5/06-07/2024</t>
  </si>
  <si>
    <t>5/07-12/2024</t>
  </si>
  <si>
    <t>5/24-26/2023</t>
  </si>
  <si>
    <t>Totals:</t>
  </si>
  <si>
    <t>Days*</t>
  </si>
  <si>
    <r>
      <rPr>
        <sz val="12"/>
        <rFont val="Calibri"/>
        <charset val="134"/>
      </rPr>
      <t>↑</t>
    </r>
    <r>
      <rPr>
        <sz val="12"/>
        <rFont val="Arial"/>
        <charset val="134"/>
      </rPr>
      <t>Sched. C. line 24b</t>
    </r>
  </si>
  <si>
    <t>check formulae:</t>
  </si>
  <si>
    <t>per mile, 2023 rate &lt; 01 June 2023 (check before doing taxes)</t>
  </si>
  <si>
    <t>per mile, 2023 rate &gt; 01 June 2023 (check before doing taxes)</t>
  </si>
  <si>
    <t>+</t>
  </si>
  <si>
    <t>Parking &amp; Tolls</t>
  </si>
  <si>
    <t>This is my Automobile business mileage deduction:</t>
  </si>
  <si>
    <r>
      <rPr>
        <sz val="12"/>
        <rFont val="Calibri"/>
        <charset val="134"/>
      </rPr>
      <t>←</t>
    </r>
    <r>
      <rPr>
        <sz val="12"/>
        <rFont val="Arial"/>
        <charset val="134"/>
      </rPr>
      <t>Sched. C. line 10</t>
    </r>
  </si>
  <si>
    <t>Expenses, Rental or Lease of Automobiles:</t>
  </si>
  <si>
    <t>Car rental</t>
  </si>
  <si>
    <t>Fuel</t>
  </si>
  <si>
    <r>
      <rPr>
        <sz val="12"/>
        <rFont val="Calibri"/>
        <charset val="134"/>
      </rPr>
      <t>←</t>
    </r>
    <r>
      <rPr>
        <sz val="12"/>
        <rFont val="Arial"/>
        <charset val="134"/>
      </rPr>
      <t>Sched. C. line 20a</t>
    </r>
  </si>
  <si>
    <t>Lodging and Transportation (include cabs, if any):</t>
  </si>
  <si>
    <t>Hotels</t>
  </si>
  <si>
    <t>Airline</t>
  </si>
  <si>
    <r>
      <rPr>
        <sz val="12"/>
        <rFont val="Calibri"/>
        <charset val="134"/>
      </rPr>
      <t>←</t>
    </r>
    <r>
      <rPr>
        <sz val="12"/>
        <rFont val="Arial"/>
        <charset val="134"/>
      </rPr>
      <t>Sched. C. line 24a</t>
    </r>
  </si>
  <si>
    <t>Banking Fees:</t>
  </si>
  <si>
    <t>American MC fee</t>
  </si>
  <si>
    <t>Wells Fargo</t>
  </si>
  <si>
    <t>Irrelevant reminder: Don't forget to itemize professional society dues, $90 credit card fee, banking costs!</t>
  </si>
  <si>
    <t>Cell Phone</t>
  </si>
  <si>
    <t>Check Number</t>
  </si>
  <si>
    <t>Monthly Bill-Verizon</t>
  </si>
  <si>
    <t>←Sched. C. line 25: Utilities</t>
  </si>
  <si>
    <t>#1779</t>
  </si>
  <si>
    <t>Paid Fed. Est. Taxes</t>
  </si>
  <si>
    <t>Total paid Fed. Est.:</t>
  </si>
  <si>
    <t>PCJSL Pay Rates:</t>
  </si>
  <si>
    <t>Center</t>
  </si>
  <si>
    <t>AR</t>
  </si>
  <si>
    <t>U9/10</t>
  </si>
  <si>
    <t>U11/12</t>
  </si>
  <si>
    <t>U13/14</t>
  </si>
  <si>
    <t>U15/16</t>
  </si>
  <si>
    <t>I17/19</t>
  </si>
  <si>
    <t>TIAL Pay Rate: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</si>
</sst>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$&quot;#,##0.00"/>
    <numFmt numFmtId="179" formatCode="_(&quot;$&quot;* #,##0.000_);_(&quot;$&quot;* \(#,##0.000\);_(&quot;$&quot;* &quot;-&quot;???_);_(@_)"/>
  </numFmts>
  <fonts count="36">
    <font>
      <sz val="10"/>
      <name val="Arial"/>
      <charset val="134"/>
    </font>
    <font>
      <b/>
      <u/>
      <sz val="10"/>
      <name val="Arial"/>
      <charset val="134"/>
    </font>
    <font>
      <u/>
      <sz val="10"/>
      <name val="Arial"/>
      <charset val="134"/>
    </font>
    <font>
      <i/>
      <sz val="12"/>
      <name val="Arial"/>
      <charset val="134"/>
    </font>
    <font>
      <sz val="12"/>
      <name val="Arial"/>
      <charset val="134"/>
    </font>
    <font>
      <b/>
      <sz val="12"/>
      <name val="Times New Roman"/>
      <charset val="134"/>
    </font>
    <font>
      <b/>
      <sz val="12"/>
      <name val="MS Serif"/>
      <charset val="134"/>
    </font>
    <font>
      <b/>
      <i/>
      <sz val="12"/>
      <color indexed="9"/>
      <name val="Arial"/>
      <charset val="134"/>
    </font>
    <font>
      <b/>
      <i/>
      <sz val="12"/>
      <name val="Arial"/>
      <charset val="134"/>
    </font>
    <font>
      <b/>
      <sz val="12"/>
      <name val="Arial"/>
      <charset val="134"/>
    </font>
    <font>
      <b/>
      <sz val="12"/>
      <color indexed="8"/>
      <name val="Arial"/>
      <charset val="134"/>
    </font>
    <font>
      <sz val="12"/>
      <color indexed="8"/>
      <name val="Arial"/>
      <charset val="134"/>
    </font>
    <font>
      <b/>
      <i/>
      <sz val="12"/>
      <color indexed="8"/>
      <name val="Arial"/>
      <charset val="134"/>
    </font>
    <font>
      <i/>
      <sz val="12"/>
      <color indexed="8"/>
      <name val="Arial"/>
      <charset val="134"/>
    </font>
    <font>
      <u/>
      <sz val="10"/>
      <color rgb="FF800080"/>
      <name val="Arial"/>
      <charset val="134"/>
    </font>
    <font>
      <sz val="11"/>
      <color theme="1"/>
      <name val="Calibri"/>
      <charset val="134"/>
      <scheme val="minor"/>
    </font>
    <font>
      <u/>
      <sz val="10"/>
      <color indexed="12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6"/>
        <bgColor indexed="24"/>
      </patternFill>
    </fill>
    <fill>
      <patternFill patternType="darkGray">
        <fgColor indexed="9"/>
        <bgColor indexed="13"/>
      </patternFill>
    </fill>
    <fill>
      <patternFill patternType="solid">
        <fgColor indexed="13"/>
        <bgColor indexed="64"/>
      </patternFill>
    </fill>
    <fill>
      <patternFill patternType="darkGray">
        <fgColor indexed="9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5" fillId="8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0" fontId="4" fillId="0" borderId="0" xfId="0" applyFont="1" applyAlignment="1">
      <alignment horizontal="left"/>
    </xf>
    <xf numFmtId="178" fontId="4" fillId="0" borderId="0" xfId="2" applyNumberFormat="1" applyFont="1"/>
    <xf numFmtId="15" fontId="5" fillId="2" borderId="1" xfId="0" applyNumberFormat="1" applyFont="1" applyFill="1" applyBorder="1"/>
    <xf numFmtId="15" fontId="6" fillId="2" borderId="1" xfId="0" applyNumberFormat="1" applyFont="1" applyFill="1" applyBorder="1"/>
    <xf numFmtId="15" fontId="7" fillId="3" borderId="2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right"/>
    </xf>
    <xf numFmtId="178" fontId="7" fillId="3" borderId="2" xfId="2" applyNumberFormat="1" applyFont="1" applyFill="1" applyBorder="1" applyAlignment="1">
      <alignment horizontal="right"/>
    </xf>
    <xf numFmtId="15" fontId="8" fillId="4" borderId="0" xfId="0" applyNumberFormat="1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3" fillId="4" borderId="0" xfId="0" applyFont="1" applyFill="1" applyBorder="1" applyAlignment="1"/>
    <xf numFmtId="178" fontId="3" fillId="4" borderId="0" xfId="2" applyNumberFormat="1" applyFont="1" applyFill="1" applyBorder="1" applyAlignment="1"/>
    <xf numFmtId="0" fontId="8" fillId="4" borderId="3" xfId="0" applyFont="1" applyFill="1" applyBorder="1" applyAlignment="1">
      <alignment horizontal="left"/>
    </xf>
    <xf numFmtId="0" fontId="4" fillId="4" borderId="3" xfId="0" applyFont="1" applyFill="1" applyBorder="1" applyAlignment="1"/>
    <xf numFmtId="178" fontId="4" fillId="4" borderId="3" xfId="2" applyNumberFormat="1" applyFont="1" applyFill="1" applyBorder="1" applyAlignment="1"/>
    <xf numFmtId="178" fontId="4" fillId="0" borderId="0" xfId="0" applyNumberFormat="1" applyFont="1"/>
    <xf numFmtId="0" fontId="9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0" xfId="0" applyFont="1" applyFill="1"/>
    <xf numFmtId="0" fontId="3" fillId="4" borderId="0" xfId="0" applyNumberFormat="1" applyFont="1" applyFill="1" applyBorder="1" applyAlignment="1"/>
    <xf numFmtId="44" fontId="3" fillId="4" borderId="0" xfId="2" applyFont="1" applyFill="1" applyBorder="1" applyAlignment="1"/>
    <xf numFmtId="0" fontId="8" fillId="4" borderId="0" xfId="0" applyNumberFormat="1" applyFont="1" applyFill="1" applyBorder="1" applyAlignment="1"/>
    <xf numFmtId="0" fontId="10" fillId="4" borderId="3" xfId="0" applyFont="1" applyFill="1" applyBorder="1" applyAlignment="1">
      <alignment horizontal="left"/>
    </xf>
    <xf numFmtId="178" fontId="11" fillId="4" borderId="3" xfId="2" applyNumberFormat="1" applyFont="1" applyFill="1" applyBorder="1" applyAlignment="1"/>
    <xf numFmtId="15" fontId="12" fillId="4" borderId="0" xfId="0" applyNumberFormat="1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13" fillId="4" borderId="0" xfId="0" applyFont="1" applyFill="1" applyBorder="1" applyAlignment="1"/>
    <xf numFmtId="44" fontId="13" fillId="4" borderId="0" xfId="2" applyFont="1" applyFill="1" applyBorder="1" applyAlignment="1"/>
    <xf numFmtId="0" fontId="11" fillId="4" borderId="0" xfId="0" applyFont="1" applyFill="1" applyBorder="1" applyAlignment="1"/>
    <xf numFmtId="44" fontId="11" fillId="4" borderId="0" xfId="2" applyFont="1" applyFill="1" applyBorder="1" applyAlignment="1"/>
    <xf numFmtId="44" fontId="11" fillId="4" borderId="3" xfId="2" applyFont="1" applyFill="1" applyBorder="1" applyAlignment="1"/>
    <xf numFmtId="0" fontId="12" fillId="4" borderId="3" xfId="0" applyFont="1" applyFill="1" applyBorder="1" applyAlignment="1">
      <alignment horizontal="left"/>
    </xf>
    <xf numFmtId="44" fontId="13" fillId="4" borderId="3" xfId="2" applyFont="1" applyFill="1" applyBorder="1" applyAlignment="1"/>
    <xf numFmtId="0" fontId="14" fillId="0" borderId="0" xfId="6" applyFont="1" applyAlignment="1" applyProtection="1"/>
    <xf numFmtId="15" fontId="7" fillId="3" borderId="2" xfId="0" applyNumberFormat="1" applyFont="1" applyFill="1" applyBorder="1" applyAlignment="1"/>
    <xf numFmtId="0" fontId="7" fillId="3" borderId="2" xfId="0" applyFont="1" applyFill="1" applyBorder="1" applyAlignment="1"/>
    <xf numFmtId="0" fontId="3" fillId="4" borderId="0" xfId="2" applyNumberFormat="1" applyFont="1" applyFill="1" applyBorder="1" applyAlignment="1">
      <alignment horizontal="right"/>
    </xf>
    <xf numFmtId="178" fontId="3" fillId="4" borderId="0" xfId="0" applyNumberFormat="1" applyFont="1" applyFill="1" applyBorder="1" applyAlignment="1"/>
    <xf numFmtId="178" fontId="3" fillId="6" borderId="0" xfId="0" applyNumberFormat="1" applyFont="1" applyFill="1" applyBorder="1" applyAlignment="1"/>
    <xf numFmtId="178" fontId="3" fillId="4" borderId="0" xfId="2" applyNumberFormat="1" applyFont="1" applyFill="1" applyBorder="1" applyAlignment="1">
      <alignment horizontal="right"/>
    </xf>
    <xf numFmtId="179" fontId="4" fillId="0" borderId="0" xfId="2" applyNumberFormat="1" applyFont="1"/>
    <xf numFmtId="178" fontId="4" fillId="0" borderId="0" xfId="49" applyNumberFormat="1" applyFont="1"/>
    <xf numFmtId="179" fontId="4" fillId="7" borderId="0" xfId="49" applyNumberFormat="1" applyFont="1" applyFill="1"/>
    <xf numFmtId="0" fontId="4" fillId="0" borderId="0" xfId="0" applyFont="1" applyAlignment="1">
      <alignment horizontal="right"/>
    </xf>
    <xf numFmtId="178" fontId="4" fillId="0" borderId="2" xfId="49" applyNumberFormat="1" applyFont="1" applyBorder="1"/>
    <xf numFmtId="179" fontId="4" fillId="0" borderId="0" xfId="49" applyNumberFormat="1" applyFont="1"/>
    <xf numFmtId="0" fontId="7" fillId="3" borderId="0" xfId="0" applyFont="1" applyFill="1" applyBorder="1" applyAlignment="1"/>
    <xf numFmtId="0" fontId="3" fillId="4" borderId="0" xfId="2" applyNumberFormat="1" applyFont="1" applyFill="1" applyBorder="1" applyAlignment="1">
      <alignment horizontal="left"/>
    </xf>
    <xf numFmtId="15" fontId="7" fillId="3" borderId="0" xfId="0" applyNumberFormat="1" applyFont="1" applyFill="1" applyBorder="1" applyAlignment="1"/>
    <xf numFmtId="6" fontId="4" fillId="0" borderId="0" xfId="0" applyNumberFormat="1" applyFont="1"/>
    <xf numFmtId="6" fontId="4" fillId="0" borderId="2" xfId="0" applyNumberFormat="1" applyFont="1" applyBorder="1"/>
    <xf numFmtId="178" fontId="8" fillId="4" borderId="0" xfId="2" applyNumberFormat="1" applyFont="1" applyFill="1" applyBorder="1" applyAlignment="1"/>
    <xf numFmtId="178" fontId="12" fillId="4" borderId="3" xfId="0" applyNumberFormat="1" applyFont="1" applyFill="1" applyBorder="1" applyAlignment="1">
      <alignment horizontal="right"/>
    </xf>
    <xf numFmtId="0" fontId="10" fillId="4" borderId="0" xfId="0" applyFont="1" applyFill="1" applyBorder="1" applyAlignment="1">
      <alignment horizontal="left"/>
    </xf>
    <xf numFmtId="178" fontId="12" fillId="4" borderId="0" xfId="0" applyNumberFormat="1" applyFont="1" applyFill="1" applyBorder="1" applyAlignment="1">
      <alignment horizontal="right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urrency 2" xfId="49"/>
  </cellStyles>
  <tableStyles count="0" defaultTableStyle="TableStyleMedium9" defaultPivotStyle="PivotStyleLight16"/>
  <colors>
    <mruColors>
      <color rgb="00FFFFCC"/>
      <color rgb="00FFFF99"/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sa.gov/portal/content/104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5"/>
  <sheetViews>
    <sheetView tabSelected="1" zoomScale="85" zoomScaleNormal="85" topLeftCell="A28" workbookViewId="0">
      <selection activeCell="A41" sqref="A41"/>
    </sheetView>
  </sheetViews>
  <sheetFormatPr defaultColWidth="9.17142857142857" defaultRowHeight="15"/>
  <cols>
    <col min="1" max="1" width="16.8095238095238" style="6" customWidth="1"/>
    <col min="2" max="2" width="35.3333333333333" style="7" customWidth="1"/>
    <col min="3" max="3" width="24.7047619047619" style="5" customWidth="1"/>
    <col min="4" max="4" width="13.6190476190476" style="5" customWidth="1"/>
    <col min="5" max="5" width="12.2666666666667" style="5" customWidth="1"/>
    <col min="6" max="6" width="14.0190476190476" style="8" customWidth="1"/>
    <col min="7" max="8" width="12.6761904761905" style="5" customWidth="1"/>
    <col min="9" max="9" width="10.247619047619" style="5" customWidth="1"/>
    <col min="10" max="10" width="13.0761904761905" style="5" customWidth="1"/>
    <col min="11" max="11" width="12.6761904761905" style="5" customWidth="1"/>
    <col min="12" max="12" width="11.5904761904762" style="5" customWidth="1"/>
    <col min="13" max="13" width="10.647619047619" style="5" customWidth="1"/>
    <col min="14" max="15" width="13.8857142857143" style="5" customWidth="1"/>
    <col min="16" max="16384" width="9.17142857142857" style="5"/>
  </cols>
  <sheetData>
    <row r="1" ht="15.75" spans="1:3">
      <c r="A1" s="9" t="s">
        <v>0</v>
      </c>
      <c r="B1" s="10"/>
      <c r="C1" s="10"/>
    </row>
    <row r="3" ht="16.5" spans="1:7">
      <c r="A3" s="11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4" t="s">
        <v>6</v>
      </c>
      <c r="G3" s="14" t="s">
        <v>7</v>
      </c>
    </row>
    <row r="4" s="4" customFormat="1" ht="15.75" spans="1:7">
      <c r="A4" s="15"/>
      <c r="B4" s="16"/>
      <c r="C4" s="16"/>
      <c r="D4" s="17"/>
      <c r="E4" s="17"/>
      <c r="F4" s="18"/>
      <c r="G4" s="18"/>
    </row>
    <row r="5" s="4" customFormat="1" ht="15.75" spans="1:7">
      <c r="A5" s="15">
        <v>45296</v>
      </c>
      <c r="B5" s="16" t="s">
        <v>8</v>
      </c>
      <c r="C5" s="16" t="s">
        <v>9</v>
      </c>
      <c r="D5" s="17">
        <v>2</v>
      </c>
      <c r="E5" s="17">
        <v>17</v>
      </c>
      <c r="F5" s="18">
        <v>90</v>
      </c>
      <c r="G5" s="18"/>
    </row>
    <row r="6" s="4" customFormat="1" ht="15.75" spans="1:7">
      <c r="A6" s="15">
        <v>45298</v>
      </c>
      <c r="B6" s="16" t="s">
        <v>8</v>
      </c>
      <c r="C6" s="16" t="s">
        <v>10</v>
      </c>
      <c r="D6" s="17">
        <v>3</v>
      </c>
      <c r="E6" s="17">
        <v>17</v>
      </c>
      <c r="F6" s="18">
        <v>125</v>
      </c>
      <c r="G6" s="18"/>
    </row>
    <row r="7" s="4" customFormat="1" ht="15.75" spans="1:7">
      <c r="A7" s="15">
        <v>45308</v>
      </c>
      <c r="B7" s="16" t="s">
        <v>8</v>
      </c>
      <c r="C7" s="16" t="s">
        <v>11</v>
      </c>
      <c r="D7" s="17">
        <v>1</v>
      </c>
      <c r="E7" s="17">
        <v>17</v>
      </c>
      <c r="F7" s="18">
        <v>65</v>
      </c>
      <c r="G7" s="18"/>
    </row>
    <row r="8" s="4" customFormat="1" ht="15.75" spans="1:7">
      <c r="A8" s="15">
        <v>45309</v>
      </c>
      <c r="B8" s="16" t="s">
        <v>12</v>
      </c>
      <c r="C8" s="16" t="s">
        <v>13</v>
      </c>
      <c r="D8" s="17">
        <v>1</v>
      </c>
      <c r="E8" s="17">
        <v>25</v>
      </c>
      <c r="F8" s="18">
        <v>57</v>
      </c>
      <c r="G8" s="18"/>
    </row>
    <row r="9" s="4" customFormat="1" ht="15.75" spans="1:7">
      <c r="A9" s="15">
        <v>45311</v>
      </c>
      <c r="B9" s="16" t="s">
        <v>14</v>
      </c>
      <c r="C9" s="16" t="s">
        <v>15</v>
      </c>
      <c r="D9" s="17">
        <v>0</v>
      </c>
      <c r="E9" s="17">
        <v>223</v>
      </c>
      <c r="F9" s="18">
        <v>0</v>
      </c>
      <c r="G9" s="18"/>
    </row>
    <row r="10" s="4" customFormat="1" ht="15.75" spans="1:7">
      <c r="A10" s="15">
        <v>45316</v>
      </c>
      <c r="B10" s="16" t="s">
        <v>16</v>
      </c>
      <c r="C10" s="16" t="s">
        <v>13</v>
      </c>
      <c r="D10" s="17">
        <v>1</v>
      </c>
      <c r="E10" s="17">
        <v>21</v>
      </c>
      <c r="F10" s="18">
        <v>57</v>
      </c>
      <c r="G10" s="18"/>
    </row>
    <row r="11" s="4" customFormat="1" ht="15.75" spans="1:7">
      <c r="A11" s="15">
        <v>45317</v>
      </c>
      <c r="B11" s="16" t="s">
        <v>17</v>
      </c>
      <c r="C11" s="16" t="s">
        <v>18</v>
      </c>
      <c r="D11" s="17">
        <v>0</v>
      </c>
      <c r="E11" s="17">
        <v>37</v>
      </c>
      <c r="F11" s="18">
        <v>50</v>
      </c>
      <c r="G11" s="18"/>
    </row>
    <row r="12" s="4" customFormat="1" ht="15.75" spans="1:7">
      <c r="A12" s="15">
        <v>45318</v>
      </c>
      <c r="B12" s="16" t="s">
        <v>19</v>
      </c>
      <c r="C12" s="16" t="s">
        <v>20</v>
      </c>
      <c r="D12" s="17">
        <v>5</v>
      </c>
      <c r="E12" s="17">
        <v>0</v>
      </c>
      <c r="F12" s="18">
        <f>D12*60</f>
        <v>300</v>
      </c>
      <c r="G12" s="18"/>
    </row>
    <row r="13" s="4" customFormat="1" ht="15.75" spans="1:7">
      <c r="A13" s="15">
        <v>45319</v>
      </c>
      <c r="B13" s="16" t="s">
        <v>19</v>
      </c>
      <c r="C13" s="16" t="s">
        <v>20</v>
      </c>
      <c r="D13" s="17">
        <v>3</v>
      </c>
      <c r="E13" s="17">
        <v>297</v>
      </c>
      <c r="F13" s="18">
        <f>D13*60</f>
        <v>180</v>
      </c>
      <c r="G13" s="18"/>
    </row>
    <row r="14" s="4" customFormat="1" ht="15.75" spans="1:7">
      <c r="A14" s="15">
        <v>45320</v>
      </c>
      <c r="B14" s="16" t="s">
        <v>21</v>
      </c>
      <c r="C14" s="16" t="s">
        <v>13</v>
      </c>
      <c r="D14" s="17">
        <v>1</v>
      </c>
      <c r="E14" s="17">
        <v>40</v>
      </c>
      <c r="F14" s="18">
        <v>57</v>
      </c>
      <c r="G14" s="18"/>
    </row>
    <row r="15" s="4" customFormat="1" ht="15.75" spans="1:7">
      <c r="A15" s="15">
        <v>45321</v>
      </c>
      <c r="B15" s="16" t="s">
        <v>22</v>
      </c>
      <c r="C15" s="16" t="s">
        <v>13</v>
      </c>
      <c r="D15" s="17">
        <v>1</v>
      </c>
      <c r="E15" s="17">
        <v>50</v>
      </c>
      <c r="F15" s="18">
        <v>57</v>
      </c>
      <c r="G15" s="18"/>
    </row>
    <row r="16" s="4" customFormat="1" ht="15.75" spans="1:7">
      <c r="A16" s="15" t="s">
        <v>23</v>
      </c>
      <c r="B16" s="16" t="s">
        <v>24</v>
      </c>
      <c r="C16" s="16" t="s">
        <v>25</v>
      </c>
      <c r="D16" s="17">
        <v>7</v>
      </c>
      <c r="E16" s="17">
        <v>891</v>
      </c>
      <c r="F16" s="18">
        <f>D16*150</f>
        <v>1050</v>
      </c>
      <c r="G16" s="18"/>
    </row>
    <row r="17" s="4" customFormat="1" ht="15.75" spans="1:7">
      <c r="A17" s="15">
        <v>45328</v>
      </c>
      <c r="B17" s="16" t="s">
        <v>26</v>
      </c>
      <c r="C17" s="16" t="s">
        <v>13</v>
      </c>
      <c r="D17" s="17">
        <v>1</v>
      </c>
      <c r="E17" s="17">
        <v>31</v>
      </c>
      <c r="F17" s="18">
        <v>57</v>
      </c>
      <c r="G17" s="18"/>
    </row>
    <row r="18" s="4" customFormat="1" ht="15.75" spans="1:7">
      <c r="A18" s="15">
        <v>45330</v>
      </c>
      <c r="B18" s="16" t="s">
        <v>27</v>
      </c>
      <c r="C18" s="16" t="s">
        <v>13</v>
      </c>
      <c r="D18" s="17">
        <v>1</v>
      </c>
      <c r="E18" s="17">
        <v>11</v>
      </c>
      <c r="F18" s="18">
        <v>57</v>
      </c>
      <c r="G18" s="18"/>
    </row>
    <row r="19" s="4" customFormat="1" ht="15.75" spans="1:7">
      <c r="A19" s="15">
        <v>45333</v>
      </c>
      <c r="B19" s="16" t="s">
        <v>28</v>
      </c>
      <c r="C19" s="16" t="s">
        <v>13</v>
      </c>
      <c r="D19" s="17">
        <v>1</v>
      </c>
      <c r="E19" s="17">
        <v>38</v>
      </c>
      <c r="F19" s="18">
        <v>57</v>
      </c>
      <c r="G19" s="18"/>
    </row>
    <row r="20" s="4" customFormat="1" ht="15.75" spans="1:7">
      <c r="A20" s="15">
        <v>45338</v>
      </c>
      <c r="B20" s="16" t="s">
        <v>29</v>
      </c>
      <c r="C20" s="16" t="s">
        <v>30</v>
      </c>
      <c r="D20" s="17">
        <v>2</v>
      </c>
      <c r="E20" s="17">
        <v>212</v>
      </c>
      <c r="F20" s="18">
        <f>D20*175</f>
        <v>350</v>
      </c>
      <c r="G20" s="18"/>
    </row>
    <row r="21" s="4" customFormat="1" ht="15.75" spans="1:7">
      <c r="A21" s="15">
        <v>45339</v>
      </c>
      <c r="B21" s="16" t="s">
        <v>29</v>
      </c>
      <c r="C21" s="16" t="s">
        <v>30</v>
      </c>
      <c r="D21" s="17">
        <v>1</v>
      </c>
      <c r="E21" s="17">
        <v>212</v>
      </c>
      <c r="F21" s="18">
        <f>D21*175</f>
        <v>175</v>
      </c>
      <c r="G21" s="18"/>
    </row>
    <row r="22" s="4" customFormat="1" ht="15.75" spans="1:7">
      <c r="A22" s="15">
        <v>45342</v>
      </c>
      <c r="B22" s="16" t="s">
        <v>29</v>
      </c>
      <c r="C22" s="16" t="s">
        <v>30</v>
      </c>
      <c r="D22" s="17">
        <v>2</v>
      </c>
      <c r="E22" s="17">
        <v>216</v>
      </c>
      <c r="F22" s="18">
        <f>D22*175</f>
        <v>350</v>
      </c>
      <c r="G22" s="18"/>
    </row>
    <row r="23" s="4" customFormat="1" ht="15.75" spans="1:7">
      <c r="A23" s="15">
        <v>45343</v>
      </c>
      <c r="B23" s="16" t="s">
        <v>29</v>
      </c>
      <c r="C23" s="16" t="s">
        <v>30</v>
      </c>
      <c r="D23" s="17">
        <v>1</v>
      </c>
      <c r="E23" s="17">
        <v>212</v>
      </c>
      <c r="F23" s="18">
        <f>D23*175</f>
        <v>175</v>
      </c>
      <c r="G23" s="18"/>
    </row>
    <row r="24" s="4" customFormat="1" ht="15.75" spans="1:7">
      <c r="A24" s="15">
        <v>45353</v>
      </c>
      <c r="B24" s="16" t="s">
        <v>31</v>
      </c>
      <c r="C24" s="16" t="s">
        <v>32</v>
      </c>
      <c r="D24" s="17">
        <v>2</v>
      </c>
      <c r="E24" s="17">
        <v>206</v>
      </c>
      <c r="F24" s="18">
        <v>328</v>
      </c>
      <c r="G24" s="18"/>
    </row>
    <row r="25" s="4" customFormat="1" ht="15.75" spans="1:7">
      <c r="A25" s="15">
        <v>45354</v>
      </c>
      <c r="B25" s="16" t="s">
        <v>33</v>
      </c>
      <c r="C25" s="16" t="s">
        <v>10</v>
      </c>
      <c r="D25" s="17">
        <v>2</v>
      </c>
      <c r="E25" s="17">
        <v>14</v>
      </c>
      <c r="F25" s="18">
        <f>D25*40</f>
        <v>80</v>
      </c>
      <c r="G25" s="18"/>
    </row>
    <row r="26" s="4" customFormat="1" ht="15.75" spans="1:7">
      <c r="A26" s="15" t="s">
        <v>34</v>
      </c>
      <c r="B26" s="16" t="s">
        <v>35</v>
      </c>
      <c r="C26" s="16" t="s">
        <v>36</v>
      </c>
      <c r="D26" s="17">
        <v>3</v>
      </c>
      <c r="E26" s="17">
        <v>443</v>
      </c>
      <c r="F26" s="18">
        <f>D26*175</f>
        <v>525</v>
      </c>
      <c r="G26" s="18" t="s">
        <v>37</v>
      </c>
    </row>
    <row r="27" s="4" customFormat="1" ht="15.75" spans="1:7">
      <c r="A27" s="15">
        <v>45366</v>
      </c>
      <c r="B27" s="16" t="s">
        <v>33</v>
      </c>
      <c r="C27" s="16" t="s">
        <v>10</v>
      </c>
      <c r="D27" s="17">
        <v>2</v>
      </c>
      <c r="E27" s="17">
        <v>14</v>
      </c>
      <c r="F27" s="18">
        <f>D27*40</f>
        <v>80</v>
      </c>
      <c r="G27" s="18"/>
    </row>
    <row r="28" s="4" customFormat="1" ht="15.75" spans="1:7">
      <c r="A28" s="15" t="s">
        <v>38</v>
      </c>
      <c r="B28" s="16" t="s">
        <v>39</v>
      </c>
      <c r="C28" s="16" t="s">
        <v>36</v>
      </c>
      <c r="D28" s="17">
        <v>3</v>
      </c>
      <c r="E28" s="17">
        <v>614</v>
      </c>
      <c r="F28" s="18">
        <f>D28*175</f>
        <v>525</v>
      </c>
      <c r="G28" s="18" t="s">
        <v>40</v>
      </c>
    </row>
    <row r="29" s="4" customFormat="1" ht="15.75" spans="1:7">
      <c r="A29" s="15">
        <v>45377</v>
      </c>
      <c r="B29" s="16" t="s">
        <v>41</v>
      </c>
      <c r="C29" s="16" t="s">
        <v>32</v>
      </c>
      <c r="D29" s="17">
        <v>2</v>
      </c>
      <c r="E29" s="17">
        <v>29</v>
      </c>
      <c r="F29" s="18">
        <v>227</v>
      </c>
      <c r="G29" s="18"/>
    </row>
    <row r="30" s="4" customFormat="1" ht="15.75" spans="1:7">
      <c r="A30" s="15">
        <v>45395</v>
      </c>
      <c r="B30" s="16" t="s">
        <v>42</v>
      </c>
      <c r="C30" s="16" t="s">
        <v>43</v>
      </c>
      <c r="D30" s="17">
        <v>2</v>
      </c>
      <c r="E30" s="17">
        <v>301</v>
      </c>
      <c r="F30" s="18">
        <f>190*D30</f>
        <v>380</v>
      </c>
      <c r="G30" s="18" t="s">
        <v>44</v>
      </c>
    </row>
    <row r="31" s="4" customFormat="1" ht="15.75" spans="1:7">
      <c r="A31" s="15">
        <v>45396</v>
      </c>
      <c r="B31" s="16" t="s">
        <v>8</v>
      </c>
      <c r="C31" s="16" t="s">
        <v>10</v>
      </c>
      <c r="D31" s="17">
        <v>3</v>
      </c>
      <c r="E31" s="17">
        <v>17</v>
      </c>
      <c r="F31" s="18">
        <v>125</v>
      </c>
      <c r="G31" s="18"/>
    </row>
    <row r="32" s="4" customFormat="1" ht="15.75" spans="1:7">
      <c r="A32" s="15">
        <v>45398</v>
      </c>
      <c r="B32" s="16" t="s">
        <v>14</v>
      </c>
      <c r="C32" s="16" t="s">
        <v>32</v>
      </c>
      <c r="D32" s="17">
        <v>2</v>
      </c>
      <c r="E32" s="17">
        <v>215</v>
      </c>
      <c r="F32" s="18">
        <v>279</v>
      </c>
      <c r="G32" s="18"/>
    </row>
    <row r="33" s="4" customFormat="1" ht="15.75" spans="1:7">
      <c r="A33" s="15" t="s">
        <v>45</v>
      </c>
      <c r="B33" s="16" t="s">
        <v>46</v>
      </c>
      <c r="C33" s="16" t="s">
        <v>36</v>
      </c>
      <c r="D33" s="17">
        <v>3</v>
      </c>
      <c r="E33" s="17">
        <v>33</v>
      </c>
      <c r="F33" s="18">
        <f>D33*175</f>
        <v>525</v>
      </c>
      <c r="G33" s="18" t="s">
        <v>47</v>
      </c>
    </row>
    <row r="34" s="4" customFormat="1" ht="15.75" spans="1:7">
      <c r="A34" s="15">
        <v>45405</v>
      </c>
      <c r="B34" s="16" t="s">
        <v>48</v>
      </c>
      <c r="C34" s="16" t="s">
        <v>32</v>
      </c>
      <c r="D34" s="17">
        <v>2</v>
      </c>
      <c r="E34" s="17">
        <v>149</v>
      </c>
      <c r="F34" s="18">
        <v>279</v>
      </c>
      <c r="G34" s="18"/>
    </row>
    <row r="35" s="4" customFormat="1" ht="15.75" spans="1:7">
      <c r="A35" s="15">
        <v>45410</v>
      </c>
      <c r="B35" s="16" t="s">
        <v>8</v>
      </c>
      <c r="C35" s="16" t="s">
        <v>10</v>
      </c>
      <c r="D35" s="17">
        <v>2</v>
      </c>
      <c r="E35" s="17">
        <v>17</v>
      </c>
      <c r="F35" s="18">
        <v>90</v>
      </c>
      <c r="G35" s="18"/>
    </row>
    <row r="36" s="4" customFormat="1" ht="15.75" spans="1:7">
      <c r="A36" s="15">
        <v>45412</v>
      </c>
      <c r="B36" s="16" t="s">
        <v>49</v>
      </c>
      <c r="C36" s="16" t="s">
        <v>32</v>
      </c>
      <c r="D36" s="17">
        <v>2</v>
      </c>
      <c r="E36" s="17">
        <v>464</v>
      </c>
      <c r="F36" s="18"/>
      <c r="G36" s="18"/>
    </row>
    <row r="37" s="4" customFormat="1" ht="15.75" spans="1:7">
      <c r="A37" s="15" t="s">
        <v>50</v>
      </c>
      <c r="B37" s="16" t="s">
        <v>51</v>
      </c>
      <c r="C37" s="16" t="s">
        <v>52</v>
      </c>
      <c r="D37" s="17">
        <v>4</v>
      </c>
      <c r="E37" s="17">
        <v>262</v>
      </c>
      <c r="F37" s="18">
        <v>400</v>
      </c>
      <c r="G37" s="18"/>
    </row>
    <row r="38" s="4" customFormat="1" ht="15.75" spans="1:7">
      <c r="A38" s="15" t="s">
        <v>53</v>
      </c>
      <c r="B38" s="16" t="s">
        <v>54</v>
      </c>
      <c r="C38" s="16" t="s">
        <v>55</v>
      </c>
      <c r="D38" s="17">
        <v>6</v>
      </c>
      <c r="E38" s="17">
        <v>769</v>
      </c>
      <c r="F38" s="18"/>
      <c r="G38" s="18"/>
    </row>
    <row r="39" s="4" customFormat="1" ht="15.75" spans="1:7">
      <c r="A39" s="15">
        <v>45437</v>
      </c>
      <c r="B39" s="16" t="s">
        <v>56</v>
      </c>
      <c r="C39" s="16" t="s">
        <v>57</v>
      </c>
      <c r="D39" s="17">
        <v>6</v>
      </c>
      <c r="E39" s="17">
        <v>450</v>
      </c>
      <c r="F39" s="18">
        <f>D39*60</f>
        <v>360</v>
      </c>
      <c r="G39" s="18"/>
    </row>
    <row r="40" s="4" customFormat="1" ht="15.75" spans="1:7">
      <c r="A40" s="15">
        <v>45438</v>
      </c>
      <c r="B40" s="16" t="s">
        <v>56</v>
      </c>
      <c r="C40" s="16" t="s">
        <v>57</v>
      </c>
      <c r="D40" s="17">
        <v>2</v>
      </c>
      <c r="E40" s="17">
        <v>459</v>
      </c>
      <c r="F40" s="18">
        <f>D40*60</f>
        <v>120</v>
      </c>
      <c r="G40" s="18"/>
    </row>
    <row r="41" s="4" customFormat="1" ht="15.75" spans="1:7">
      <c r="A41" s="15"/>
      <c r="B41" s="16"/>
      <c r="C41" s="16"/>
      <c r="D41" s="17"/>
      <c r="E41" s="17"/>
      <c r="F41" s="18"/>
      <c r="G41" s="18"/>
    </row>
    <row r="42" s="4" customFormat="1" ht="15.75" spans="1:7">
      <c r="A42" s="15"/>
      <c r="B42" s="16"/>
      <c r="C42" s="16"/>
      <c r="D42" s="17"/>
      <c r="E42" s="17"/>
      <c r="F42" s="18"/>
      <c r="G42" s="18"/>
    </row>
    <row r="43" ht="15.75" spans="1:7">
      <c r="A43" s="15"/>
      <c r="B43" s="16"/>
      <c r="C43" s="16"/>
      <c r="D43" s="17"/>
      <c r="E43" s="17"/>
      <c r="F43" s="18"/>
      <c r="G43" s="18"/>
    </row>
    <row r="44" ht="16.5" spans="1:8">
      <c r="A44" s="19"/>
      <c r="B44" s="19"/>
      <c r="C44" s="19"/>
      <c r="D44" s="20">
        <f>SUM(D4:D43)</f>
        <v>82</v>
      </c>
      <c r="E44" s="20">
        <f>SUM(E4:E43)</f>
        <v>7023</v>
      </c>
      <c r="F44" s="21">
        <f>SUM(F4:F43)</f>
        <v>7632</v>
      </c>
      <c r="G44" s="19"/>
      <c r="H44" s="5" t="s">
        <v>58</v>
      </c>
    </row>
    <row r="45" spans="1:7">
      <c r="A45" s="7"/>
      <c r="G45" s="4"/>
    </row>
    <row r="46" spans="6:6">
      <c r="F46" s="22"/>
    </row>
    <row r="47" s="5" customFormat="1" spans="1:2">
      <c r="A47" s="6"/>
      <c r="B47" s="7"/>
    </row>
    <row r="48" ht="15.75" spans="1:3">
      <c r="A48" s="23" t="s">
        <v>59</v>
      </c>
      <c r="B48" s="24"/>
      <c r="C48" s="25"/>
    </row>
    <row r="49" ht="16.5" spans="1:6">
      <c r="A49" s="11" t="s">
        <v>1</v>
      </c>
      <c r="B49" s="12" t="s">
        <v>60</v>
      </c>
      <c r="C49" s="12" t="s">
        <v>61</v>
      </c>
      <c r="D49" s="12" t="s">
        <v>62</v>
      </c>
      <c r="E49" s="13"/>
      <c r="F49" s="13" t="s">
        <v>63</v>
      </c>
    </row>
    <row r="50" ht="15.75" spans="1:6">
      <c r="A50" s="15"/>
      <c r="B50" s="16"/>
      <c r="C50" s="16"/>
      <c r="D50" s="26"/>
      <c r="E50" s="17"/>
      <c r="F50" s="27"/>
    </row>
    <row r="51" customFormat="1" ht="15.75" spans="1:6">
      <c r="A51" s="15">
        <v>44951</v>
      </c>
      <c r="B51" s="16" t="s">
        <v>64</v>
      </c>
      <c r="C51" s="16" t="s">
        <v>65</v>
      </c>
      <c r="D51" s="26" t="s">
        <v>66</v>
      </c>
      <c r="E51" s="17"/>
      <c r="F51" s="27">
        <v>56.77</v>
      </c>
    </row>
    <row r="52" customFormat="1" ht="15.75" spans="1:6">
      <c r="A52" s="15">
        <v>45340</v>
      </c>
      <c r="B52" s="16" t="s">
        <v>67</v>
      </c>
      <c r="C52" s="16" t="s">
        <v>65</v>
      </c>
      <c r="D52" s="26" t="s">
        <v>68</v>
      </c>
      <c r="E52" s="17"/>
      <c r="F52" s="27">
        <v>4.33</v>
      </c>
    </row>
    <row r="53" customFormat="1" ht="15.75" spans="1:6">
      <c r="A53" s="15">
        <v>45360</v>
      </c>
      <c r="B53" s="16" t="s">
        <v>69</v>
      </c>
      <c r="C53" s="16" t="s">
        <v>65</v>
      </c>
      <c r="D53" s="26" t="s">
        <v>70</v>
      </c>
      <c r="E53" s="17"/>
      <c r="F53" s="27">
        <v>64.45</v>
      </c>
    </row>
    <row r="54" customFormat="1" ht="15.75" spans="1:6">
      <c r="A54" s="15"/>
      <c r="B54" s="16"/>
      <c r="C54" s="16"/>
      <c r="D54" s="26"/>
      <c r="E54" s="17"/>
      <c r="F54" s="27"/>
    </row>
    <row r="55" ht="15.75" spans="1:6">
      <c r="A55" s="15"/>
      <c r="B55" s="16"/>
      <c r="C55" s="16"/>
      <c r="D55" s="28"/>
      <c r="E55" s="17"/>
      <c r="F55" s="27"/>
    </row>
    <row r="56" ht="16.5" spans="1:8">
      <c r="A56" s="29"/>
      <c r="B56" s="29"/>
      <c r="C56" s="29"/>
      <c r="D56" s="29"/>
      <c r="E56" s="29"/>
      <c r="F56" s="30">
        <f>SUM(F50:F55)</f>
        <v>125.55</v>
      </c>
      <c r="H56" s="5" t="s">
        <v>71</v>
      </c>
    </row>
    <row r="57" spans="6:6">
      <c r="F57" s="5"/>
    </row>
    <row r="58" spans="6:6">
      <c r="F58" s="5"/>
    </row>
    <row r="59" spans="6:6">
      <c r="F59" s="5"/>
    </row>
    <row r="60" s="5" customFormat="1" spans="1:2">
      <c r="A60" s="6"/>
      <c r="B60" s="7"/>
    </row>
    <row r="61" ht="15.75" spans="1:3">
      <c r="A61" s="23" t="s">
        <v>72</v>
      </c>
      <c r="B61" s="24"/>
      <c r="C61" s="25"/>
    </row>
    <row r="62" ht="16.5" spans="1:6">
      <c r="A62" s="11" t="s">
        <v>1</v>
      </c>
      <c r="B62" s="12" t="s">
        <v>73</v>
      </c>
      <c r="C62" s="12" t="s">
        <v>61</v>
      </c>
      <c r="D62" s="12" t="s">
        <v>74</v>
      </c>
      <c r="E62" s="13"/>
      <c r="F62" s="13" t="s">
        <v>63</v>
      </c>
    </row>
    <row r="63" ht="15.75" spans="1:6">
      <c r="A63" s="31"/>
      <c r="B63" s="32"/>
      <c r="C63" s="32"/>
      <c r="D63" s="33"/>
      <c r="E63" s="33"/>
      <c r="F63" s="34"/>
    </row>
    <row r="64" ht="15.75" spans="1:7">
      <c r="A64" s="31">
        <v>45250</v>
      </c>
      <c r="B64" s="32" t="s">
        <v>75</v>
      </c>
      <c r="C64" s="32" t="s">
        <v>65</v>
      </c>
      <c r="D64" s="33"/>
      <c r="E64" s="33"/>
      <c r="F64" s="34">
        <v>209</v>
      </c>
      <c r="G64" s="5" t="s">
        <v>76</v>
      </c>
    </row>
    <row r="65" ht="15.75" spans="1:6">
      <c r="A65" s="31">
        <v>45167</v>
      </c>
      <c r="B65" s="32" t="s">
        <v>77</v>
      </c>
      <c r="C65" s="32" t="s">
        <v>65</v>
      </c>
      <c r="D65" s="33"/>
      <c r="E65" s="33"/>
      <c r="F65" s="34">
        <v>265</v>
      </c>
    </row>
    <row r="66" ht="15.75" spans="1:6">
      <c r="A66" s="31"/>
      <c r="B66" s="32"/>
      <c r="C66" s="32"/>
      <c r="D66" s="33"/>
      <c r="E66" s="33"/>
      <c r="F66" s="34"/>
    </row>
    <row r="67" ht="15.75" spans="1:6">
      <c r="A67" s="31"/>
      <c r="B67" s="32"/>
      <c r="C67" s="32"/>
      <c r="D67" s="35"/>
      <c r="E67" s="35"/>
      <c r="F67" s="36"/>
    </row>
    <row r="68" ht="16.5" spans="1:8">
      <c r="A68" s="29"/>
      <c r="B68" s="29"/>
      <c r="C68" s="29"/>
      <c r="D68" s="29"/>
      <c r="E68" s="29"/>
      <c r="F68" s="37">
        <f>SUM(F63:F67)</f>
        <v>474</v>
      </c>
      <c r="H68" s="5" t="s">
        <v>71</v>
      </c>
    </row>
    <row r="69" spans="6:6">
      <c r="F69" s="5"/>
    </row>
    <row r="70" spans="6:6">
      <c r="F70" s="5"/>
    </row>
    <row r="72" ht="15.75" spans="1:3">
      <c r="A72" s="23" t="s">
        <v>78</v>
      </c>
      <c r="B72" s="24"/>
      <c r="C72" s="25"/>
    </row>
    <row r="73" ht="16.5" spans="1:6">
      <c r="A73" s="11" t="s">
        <v>1</v>
      </c>
      <c r="B73" s="12" t="s">
        <v>79</v>
      </c>
      <c r="C73" s="12" t="s">
        <v>61</v>
      </c>
      <c r="D73" s="12" t="s">
        <v>74</v>
      </c>
      <c r="E73" s="13"/>
      <c r="F73" s="13" t="s">
        <v>63</v>
      </c>
    </row>
    <row r="74" ht="15.75" spans="1:6">
      <c r="A74" s="31"/>
      <c r="B74" s="32"/>
      <c r="C74" s="32"/>
      <c r="D74" s="35"/>
      <c r="E74" s="35"/>
      <c r="F74" s="36"/>
    </row>
    <row r="75" s="5" customFormat="1" ht="15.75" spans="1:7">
      <c r="A75" s="31">
        <v>45141</v>
      </c>
      <c r="B75" s="32" t="s">
        <v>80</v>
      </c>
      <c r="C75" s="32" t="s">
        <v>65</v>
      </c>
      <c r="D75" s="33"/>
      <c r="E75" s="33"/>
      <c r="F75" s="34">
        <v>35</v>
      </c>
      <c r="G75" s="5" t="s">
        <v>81</v>
      </c>
    </row>
    <row r="76" ht="15.75" spans="1:6">
      <c r="A76" s="31"/>
      <c r="B76" s="32"/>
      <c r="C76" s="32"/>
      <c r="D76" s="35"/>
      <c r="E76" s="35"/>
      <c r="F76" s="36"/>
    </row>
    <row r="77" ht="16.5" spans="1:8">
      <c r="A77" s="29"/>
      <c r="B77" s="29"/>
      <c r="C77" s="29"/>
      <c r="D77" s="29"/>
      <c r="E77" s="29"/>
      <c r="F77" s="37">
        <f>SUM(F74:F76)</f>
        <v>35</v>
      </c>
      <c r="H77" s="5" t="s">
        <v>71</v>
      </c>
    </row>
    <row r="80" s="5" customFormat="1" spans="1:6">
      <c r="A80" s="6"/>
      <c r="B80" s="7"/>
      <c r="F80" s="8"/>
    </row>
    <row r="81" s="5" customFormat="1" ht="15.75" spans="1:6">
      <c r="A81" s="23" t="s">
        <v>82</v>
      </c>
      <c r="B81" s="24"/>
      <c r="C81" s="25"/>
      <c r="F81" s="8"/>
    </row>
    <row r="82" s="5" customFormat="1" ht="16.5" spans="1:6">
      <c r="A82" s="11" t="s">
        <v>1</v>
      </c>
      <c r="B82" s="12" t="s">
        <v>79</v>
      </c>
      <c r="C82" s="12" t="s">
        <v>61</v>
      </c>
      <c r="D82" s="12" t="s">
        <v>74</v>
      </c>
      <c r="E82" s="13"/>
      <c r="F82" s="13" t="s">
        <v>63</v>
      </c>
    </row>
    <row r="83" ht="15.75" spans="1:6">
      <c r="A83" s="31"/>
      <c r="B83" s="32"/>
      <c r="C83" s="32"/>
      <c r="D83" s="33"/>
      <c r="E83" s="33"/>
      <c r="F83" s="34"/>
    </row>
    <row r="84" s="5" customFormat="1" ht="15.75" spans="1:6">
      <c r="A84" s="15">
        <v>45020</v>
      </c>
      <c r="B84" s="32" t="s">
        <v>83</v>
      </c>
      <c r="C84" s="16" t="s">
        <v>65</v>
      </c>
      <c r="D84" s="26"/>
      <c r="E84" s="17"/>
      <c r="F84" s="27">
        <v>4.66</v>
      </c>
    </row>
    <row r="85" s="5" customFormat="1" ht="15.75" spans="1:6">
      <c r="A85" s="15"/>
      <c r="B85" s="32"/>
      <c r="C85" s="16"/>
      <c r="D85" s="26"/>
      <c r="E85" s="17"/>
      <c r="F85" s="27"/>
    </row>
    <row r="86" s="5" customFormat="1" ht="15.75" spans="1:6">
      <c r="A86" s="15"/>
      <c r="B86" s="32"/>
      <c r="C86" s="16"/>
      <c r="D86" s="26"/>
      <c r="E86" s="17"/>
      <c r="F86" s="27"/>
    </row>
    <row r="87" ht="15.75" spans="1:8">
      <c r="A87" s="31"/>
      <c r="B87" s="31"/>
      <c r="C87" s="31"/>
      <c r="D87" s="31" t="s">
        <v>84</v>
      </c>
      <c r="E87" s="31"/>
      <c r="F87" s="34">
        <f>D44*G87</f>
        <v>45.1</v>
      </c>
      <c r="G87" s="22">
        <v>0.55</v>
      </c>
      <c r="H87" s="5" t="s">
        <v>85</v>
      </c>
    </row>
    <row r="88" ht="15.75" spans="1:6">
      <c r="A88" s="31"/>
      <c r="B88" s="32"/>
      <c r="C88" s="32"/>
      <c r="D88" s="33"/>
      <c r="E88" s="33"/>
      <c r="F88" s="34"/>
    </row>
    <row r="89" ht="16.5" spans="1:8">
      <c r="A89" s="38"/>
      <c r="B89" s="38"/>
      <c r="C89" s="38"/>
      <c r="D89" s="38"/>
      <c r="E89" s="38"/>
      <c r="F89" s="39">
        <f>SUM(F83:F87)</f>
        <v>49.76</v>
      </c>
      <c r="H89" s="5" t="s">
        <v>71</v>
      </c>
    </row>
    <row r="91" spans="6:6">
      <c r="F91" s="5">
        <f>IF($D91=1,0.75*$E91,($D91-0.5)*$E91)</f>
        <v>0</v>
      </c>
    </row>
    <row r="92" spans="6:6">
      <c r="F92" s="5">
        <f>IF($D92=1,0.75*$E92,($D92-0.5)*$E92)</f>
        <v>0</v>
      </c>
    </row>
    <row r="93" s="5" customFormat="1" spans="1:6">
      <c r="A93" s="6"/>
      <c r="B93" s="5" t="s">
        <v>86</v>
      </c>
      <c r="C93" s="40" t="s">
        <v>87</v>
      </c>
      <c r="F93" s="8"/>
    </row>
    <row r="94" s="5" customFormat="1" ht="15.75" spans="1:4">
      <c r="A94" s="23" t="s">
        <v>88</v>
      </c>
      <c r="B94" s="24"/>
      <c r="C94" s="25"/>
      <c r="D94" s="5" t="s">
        <v>89</v>
      </c>
    </row>
    <row r="95" ht="16.5" spans="1:15">
      <c r="A95" s="41" t="s">
        <v>90</v>
      </c>
      <c r="B95" s="42" t="s">
        <v>2</v>
      </c>
      <c r="C95" s="42" t="s">
        <v>91</v>
      </c>
      <c r="D95" s="42" t="s">
        <v>92</v>
      </c>
      <c r="E95" s="42" t="s">
        <v>93</v>
      </c>
      <c r="F95" s="42" t="s">
        <v>94</v>
      </c>
      <c r="G95" s="42" t="s">
        <v>95</v>
      </c>
      <c r="H95" s="42" t="s">
        <v>96</v>
      </c>
      <c r="I95" s="42" t="s">
        <v>97</v>
      </c>
      <c r="J95" s="42" t="s">
        <v>98</v>
      </c>
      <c r="K95" s="42" t="s">
        <v>99</v>
      </c>
      <c r="L95" s="42" t="s">
        <v>100</v>
      </c>
      <c r="M95" s="42" t="s">
        <v>101</v>
      </c>
      <c r="N95" s="42" t="s">
        <v>102</v>
      </c>
      <c r="O95" s="53"/>
    </row>
    <row r="96" ht="15.75" spans="1:15">
      <c r="A96" s="15"/>
      <c r="B96" s="16"/>
      <c r="C96" s="16"/>
      <c r="D96" s="43"/>
      <c r="E96" s="44"/>
      <c r="F96" s="44"/>
      <c r="G96" s="44"/>
      <c r="H96" s="44"/>
      <c r="I96" s="44"/>
      <c r="J96" s="44"/>
      <c r="K96" s="44"/>
      <c r="L96" s="44"/>
      <c r="M96" s="44"/>
      <c r="N96" s="54"/>
      <c r="O96" s="54"/>
    </row>
    <row r="97" s="5" customFormat="1" ht="15.75" spans="1:15">
      <c r="A97" s="15" t="s">
        <v>103</v>
      </c>
      <c r="B97" s="16" t="s">
        <v>104</v>
      </c>
      <c r="C97" s="16" t="s">
        <v>105</v>
      </c>
      <c r="D97" s="43">
        <v>2</v>
      </c>
      <c r="E97" s="44">
        <v>69</v>
      </c>
      <c r="F97" s="27">
        <f t="shared" ref="F97:F104" si="0">IF($D97=1,0.75*$E97,($D97-0.5)*$E97)</f>
        <v>103.5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6"/>
      <c r="N97" s="54"/>
      <c r="O97" s="54"/>
    </row>
    <row r="98" s="5" customFormat="1" ht="15.75" spans="1:15">
      <c r="A98" s="15" t="s">
        <v>106</v>
      </c>
      <c r="B98" s="16" t="s">
        <v>24</v>
      </c>
      <c r="C98" s="16" t="s">
        <v>25</v>
      </c>
      <c r="D98" s="43">
        <v>4</v>
      </c>
      <c r="E98" s="44">
        <v>59</v>
      </c>
      <c r="F98" s="27">
        <f t="shared" si="0"/>
        <v>206.5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6"/>
      <c r="N98" s="54"/>
      <c r="O98" s="54"/>
    </row>
    <row r="99" s="5" customFormat="1" ht="15.75" spans="1:15">
      <c r="A99" s="15" t="s">
        <v>107</v>
      </c>
      <c r="B99" s="16" t="s">
        <v>108</v>
      </c>
      <c r="C99" s="16" t="s">
        <v>29</v>
      </c>
      <c r="D99" s="43">
        <v>2</v>
      </c>
      <c r="E99" s="44">
        <v>59</v>
      </c>
      <c r="F99" s="27">
        <f t="shared" si="0"/>
        <v>88.5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6"/>
      <c r="N99" s="54"/>
      <c r="O99" s="54"/>
    </row>
    <row r="100" s="5" customFormat="1" ht="15.75" spans="1:15">
      <c r="A100" s="15" t="s">
        <v>109</v>
      </c>
      <c r="B100" s="16" t="s">
        <v>108</v>
      </c>
      <c r="C100" s="16" t="s">
        <v>29</v>
      </c>
      <c r="D100" s="43">
        <v>2</v>
      </c>
      <c r="E100" s="44">
        <v>59</v>
      </c>
      <c r="F100" s="27">
        <f t="shared" si="0"/>
        <v>88.5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6"/>
      <c r="N100" s="54"/>
      <c r="O100" s="54"/>
    </row>
    <row r="101" s="5" customFormat="1" ht="15.75" spans="1:15">
      <c r="A101" s="15">
        <v>45354</v>
      </c>
      <c r="B101" s="16" t="s">
        <v>33</v>
      </c>
      <c r="C101" s="16" t="s">
        <v>10</v>
      </c>
      <c r="D101" s="43">
        <v>0</v>
      </c>
      <c r="E101" s="44">
        <v>0</v>
      </c>
      <c r="F101" s="27">
        <f t="shared" si="0"/>
        <v>0</v>
      </c>
      <c r="G101" s="44">
        <v>0</v>
      </c>
      <c r="H101" s="44">
        <v>0</v>
      </c>
      <c r="I101" s="44">
        <v>0</v>
      </c>
      <c r="J101" s="44">
        <v>22.87</v>
      </c>
      <c r="K101" s="44">
        <v>0</v>
      </c>
      <c r="L101" s="44">
        <v>0</v>
      </c>
      <c r="M101" s="46" t="s">
        <v>110</v>
      </c>
      <c r="N101" s="54"/>
      <c r="O101" s="54"/>
    </row>
    <row r="102" s="5" customFormat="1" ht="15.75" spans="1:15">
      <c r="A102" s="15" t="s">
        <v>111</v>
      </c>
      <c r="B102" s="16" t="s">
        <v>112</v>
      </c>
      <c r="C102" s="16" t="s">
        <v>35</v>
      </c>
      <c r="D102" s="43">
        <v>4</v>
      </c>
      <c r="E102" s="44">
        <v>59</v>
      </c>
      <c r="F102" s="27">
        <f t="shared" si="0"/>
        <v>206.5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6"/>
      <c r="N102" s="54"/>
      <c r="O102" s="54"/>
    </row>
    <row r="103" s="5" customFormat="1" ht="15.75" spans="1:15">
      <c r="A103" s="15" t="s">
        <v>38</v>
      </c>
      <c r="B103" s="16" t="s">
        <v>54</v>
      </c>
      <c r="C103" s="16" t="s">
        <v>39</v>
      </c>
      <c r="D103" s="43">
        <v>3</v>
      </c>
      <c r="E103" s="44">
        <v>59</v>
      </c>
      <c r="F103" s="27">
        <f t="shared" si="0"/>
        <v>147.5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6"/>
      <c r="N103" s="54"/>
      <c r="O103" s="54"/>
    </row>
    <row r="104" s="5" customFormat="1" ht="15.75" spans="1:15">
      <c r="A104" s="15" t="s">
        <v>113</v>
      </c>
      <c r="B104" s="16" t="s">
        <v>114</v>
      </c>
      <c r="C104" s="16" t="s">
        <v>115</v>
      </c>
      <c r="D104" s="43">
        <v>3</v>
      </c>
      <c r="E104" s="44">
        <v>59</v>
      </c>
      <c r="F104" s="27">
        <f t="shared" si="0"/>
        <v>147.5</v>
      </c>
      <c r="G104" s="44">
        <v>0</v>
      </c>
      <c r="H104" s="44">
        <v>0</v>
      </c>
      <c r="I104" s="44">
        <f>15.96+1.58+1</f>
        <v>18.54</v>
      </c>
      <c r="J104" s="44" t="s">
        <v>116</v>
      </c>
      <c r="K104" s="44">
        <v>18.01</v>
      </c>
      <c r="L104" s="44">
        <v>0</v>
      </c>
      <c r="M104" s="46"/>
      <c r="N104" s="54"/>
      <c r="O104" s="54"/>
    </row>
    <row r="105" s="5" customFormat="1" ht="15.75" spans="1:15">
      <c r="A105" s="15" t="s">
        <v>117</v>
      </c>
      <c r="B105" s="16" t="s">
        <v>112</v>
      </c>
      <c r="C105" s="16" t="s">
        <v>36</v>
      </c>
      <c r="D105" s="43">
        <v>1</v>
      </c>
      <c r="E105" s="44">
        <v>59</v>
      </c>
      <c r="F105" s="27">
        <v>59</v>
      </c>
      <c r="G105" s="44">
        <v>56.84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6"/>
      <c r="N105" s="54"/>
      <c r="O105" s="54"/>
    </row>
    <row r="106" s="5" customFormat="1" ht="15.75" spans="1:15">
      <c r="A106" s="15" t="s">
        <v>118</v>
      </c>
      <c r="B106" s="16" t="s">
        <v>54</v>
      </c>
      <c r="C106" s="16" t="s">
        <v>36</v>
      </c>
      <c r="D106" s="43">
        <v>6</v>
      </c>
      <c r="E106" s="44">
        <v>59</v>
      </c>
      <c r="F106" s="27">
        <f>IF($D106=1,0.75*$E106,($D106-0.5)*$E106)</f>
        <v>324.5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6"/>
      <c r="N106" s="54"/>
      <c r="O106" s="54"/>
    </row>
    <row r="107" s="5" customFormat="1" ht="15.75" spans="1:15">
      <c r="A107" s="15" t="s">
        <v>119</v>
      </c>
      <c r="B107" s="16" t="s">
        <v>56</v>
      </c>
      <c r="C107" s="16" t="s">
        <v>57</v>
      </c>
      <c r="D107" s="43">
        <v>3</v>
      </c>
      <c r="E107" s="44">
        <v>69</v>
      </c>
      <c r="F107" s="27">
        <f>IF($D107=1,0.75*$E107,($D107-0.5)*$E107)</f>
        <v>172.5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6"/>
      <c r="N107" s="54"/>
      <c r="O107" s="54"/>
    </row>
    <row r="108" s="5" customFormat="1" ht="15.75" spans="1:15">
      <c r="A108" s="15"/>
      <c r="B108" s="16"/>
      <c r="C108" s="16"/>
      <c r="D108" s="43"/>
      <c r="E108" s="44"/>
      <c r="F108" s="27"/>
      <c r="G108" s="44"/>
      <c r="H108" s="44"/>
      <c r="I108" s="44"/>
      <c r="J108" s="44"/>
      <c r="K108" s="44"/>
      <c r="L108" s="44"/>
      <c r="M108" s="46"/>
      <c r="N108" s="54"/>
      <c r="O108" s="54"/>
    </row>
    <row r="109" s="5" customFormat="1" ht="15.75" spans="1:15">
      <c r="A109" s="15"/>
      <c r="B109" s="16"/>
      <c r="C109" s="16"/>
      <c r="D109" s="43"/>
      <c r="E109" s="44"/>
      <c r="F109" s="27"/>
      <c r="G109" s="44"/>
      <c r="H109" s="44"/>
      <c r="I109" s="44"/>
      <c r="J109" s="44"/>
      <c r="K109" s="44"/>
      <c r="L109" s="44"/>
      <c r="M109" s="46"/>
      <c r="N109" s="54"/>
      <c r="O109" s="54"/>
    </row>
    <row r="110" s="5" customFormat="1" ht="15.75" spans="1:15">
      <c r="A110" s="15"/>
      <c r="B110" s="16"/>
      <c r="C110" s="16"/>
      <c r="D110" s="43"/>
      <c r="E110" s="44"/>
      <c r="F110" s="27"/>
      <c r="G110" s="44"/>
      <c r="H110" s="44"/>
      <c r="I110" s="44"/>
      <c r="J110" s="44"/>
      <c r="K110" s="44"/>
      <c r="L110" s="44"/>
      <c r="M110" s="46"/>
      <c r="N110" s="54"/>
      <c r="O110" s="54"/>
    </row>
    <row r="111" ht="15.75" spans="1:15">
      <c r="A111" s="15"/>
      <c r="B111" s="16"/>
      <c r="C111" s="16"/>
      <c r="D111" s="43"/>
      <c r="E111" s="44"/>
      <c r="F111" s="27">
        <f>IF($D111=1,0.75*$E111,($D111-0.5)*$E111)</f>
        <v>0</v>
      </c>
      <c r="G111" s="44"/>
      <c r="H111" s="44"/>
      <c r="I111" s="44"/>
      <c r="J111" s="44"/>
      <c r="K111" s="44"/>
      <c r="L111" s="44"/>
      <c r="M111" s="46"/>
      <c r="N111" s="54"/>
      <c r="O111" s="54"/>
    </row>
    <row r="112" ht="16.5" spans="1:15">
      <c r="A112" s="41" t="s">
        <v>90</v>
      </c>
      <c r="B112" s="42" t="s">
        <v>2</v>
      </c>
      <c r="C112" s="42" t="s">
        <v>91</v>
      </c>
      <c r="D112" s="42" t="s">
        <v>92</v>
      </c>
      <c r="E112" s="42" t="s">
        <v>93</v>
      </c>
      <c r="F112" s="42" t="s">
        <v>94</v>
      </c>
      <c r="G112" s="42" t="s">
        <v>95</v>
      </c>
      <c r="H112" s="42" t="s">
        <v>96</v>
      </c>
      <c r="I112" s="42" t="s">
        <v>97</v>
      </c>
      <c r="J112" s="42" t="s">
        <v>98</v>
      </c>
      <c r="K112" s="42" t="s">
        <v>99</v>
      </c>
      <c r="L112" s="42" t="s">
        <v>100</v>
      </c>
      <c r="M112" s="42" t="s">
        <v>101</v>
      </c>
      <c r="N112" s="42" t="s">
        <v>102</v>
      </c>
      <c r="O112" s="53"/>
    </row>
    <row r="113" ht="15.75" spans="1:15">
      <c r="A113" s="15"/>
      <c r="B113" s="16"/>
      <c r="C113" s="16"/>
      <c r="D113" s="43"/>
      <c r="E113" s="44"/>
      <c r="F113" s="44"/>
      <c r="G113" s="45"/>
      <c r="H113" s="44"/>
      <c r="I113" s="44"/>
      <c r="J113" s="44"/>
      <c r="K113" s="44"/>
      <c r="L113" s="44"/>
      <c r="M113" s="44"/>
      <c r="N113" s="43"/>
      <c r="O113" s="43"/>
    </row>
    <row r="114" ht="16.5" spans="1:15">
      <c r="A114" s="41" t="s">
        <v>120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55"/>
    </row>
    <row r="115" ht="15.75" spans="1:15">
      <c r="A115" s="15"/>
      <c r="B115" s="16"/>
      <c r="C115" s="16"/>
      <c r="D115" s="43">
        <f>SUM(D96:D113)</f>
        <v>30</v>
      </c>
      <c r="E115" s="46"/>
      <c r="F115" s="46">
        <f t="shared" ref="F115:N115" si="1">SUM(F96:F113)</f>
        <v>1544.5</v>
      </c>
      <c r="G115" s="46">
        <f t="shared" si="1"/>
        <v>56.84</v>
      </c>
      <c r="H115" s="46">
        <f t="shared" si="1"/>
        <v>0</v>
      </c>
      <c r="I115" s="46">
        <f t="shared" si="1"/>
        <v>18.54</v>
      </c>
      <c r="J115" s="46">
        <f t="shared" si="1"/>
        <v>22.87</v>
      </c>
      <c r="K115" s="46">
        <f t="shared" si="1"/>
        <v>18.01</v>
      </c>
      <c r="L115" s="46">
        <f t="shared" si="1"/>
        <v>0</v>
      </c>
      <c r="M115" s="46">
        <f t="shared" si="1"/>
        <v>0</v>
      </c>
      <c r="N115" s="46">
        <f t="shared" si="1"/>
        <v>0</v>
      </c>
      <c r="O115" s="46"/>
    </row>
    <row r="116" ht="16.5" spans="1:15">
      <c r="A116" s="41" t="s">
        <v>90</v>
      </c>
      <c r="B116" s="42" t="s">
        <v>2</v>
      </c>
      <c r="C116" s="42" t="s">
        <v>91</v>
      </c>
      <c r="D116" s="42" t="s">
        <v>121</v>
      </c>
      <c r="E116" s="42" t="s">
        <v>93</v>
      </c>
      <c r="F116" s="42" t="s">
        <v>94</v>
      </c>
      <c r="G116" s="42" t="s">
        <v>95</v>
      </c>
      <c r="H116" s="42" t="s">
        <v>96</v>
      </c>
      <c r="I116" s="42" t="s">
        <v>97</v>
      </c>
      <c r="J116" s="42" t="s">
        <v>98</v>
      </c>
      <c r="K116" s="42" t="s">
        <v>99</v>
      </c>
      <c r="L116" s="42" t="s">
        <v>100</v>
      </c>
      <c r="M116" s="42" t="s">
        <v>101</v>
      </c>
      <c r="N116" s="42" t="s">
        <v>102</v>
      </c>
      <c r="O116" s="53"/>
    </row>
    <row r="117" spans="8:9">
      <c r="H117"/>
      <c r="I117"/>
    </row>
    <row r="118" ht="15.75" spans="1:9">
      <c r="A118"/>
      <c r="B118"/>
      <c r="C118"/>
      <c r="D118"/>
      <c r="E118"/>
      <c r="F118" s="5" t="s">
        <v>122</v>
      </c>
      <c r="G118"/>
      <c r="H118"/>
      <c r="I118"/>
    </row>
    <row r="119" spans="1:9">
      <c r="A119" s="5"/>
      <c r="D119" s="8"/>
      <c r="E119" s="47"/>
      <c r="F119" s="5"/>
      <c r="H119"/>
      <c r="I119"/>
    </row>
    <row r="120" spans="1:9">
      <c r="A120" s="5"/>
      <c r="D120" s="8"/>
      <c r="E120" s="47"/>
      <c r="F120" s="5"/>
      <c r="H120"/>
      <c r="I120"/>
    </row>
    <row r="121" spans="1:7">
      <c r="A121" s="5"/>
      <c r="B121"/>
      <c r="C121" t="s">
        <v>123</v>
      </c>
      <c r="D121" s="48">
        <f>SUM(E$9:E$43)*E121</f>
        <v>4654.49</v>
      </c>
      <c r="E121" s="49">
        <v>0.67</v>
      </c>
      <c r="F121" s="5" t="s">
        <v>124</v>
      </c>
      <c r="G121"/>
    </row>
    <row r="122" spans="1:7">
      <c r="A122" s="5"/>
      <c r="B122"/>
      <c r="C122"/>
      <c r="D122" s="48">
        <f>SUM(E$43:E$43)*E122</f>
        <v>0</v>
      </c>
      <c r="E122" s="49">
        <v>0.67</v>
      </c>
      <c r="F122" s="5" t="s">
        <v>125</v>
      </c>
      <c r="G122"/>
    </row>
    <row r="123" ht="15.75" spans="1:7">
      <c r="A123" s="5"/>
      <c r="B123"/>
      <c r="C123" s="50" t="s">
        <v>126</v>
      </c>
      <c r="D123" s="51">
        <f>I113</f>
        <v>0</v>
      </c>
      <c r="E123" s="52" t="s">
        <v>127</v>
      </c>
      <c r="F123" s="5"/>
      <c r="G123"/>
    </row>
    <row r="124" ht="15.75" spans="1:7">
      <c r="A124" s="5" t="s">
        <v>128</v>
      </c>
      <c r="B124"/>
      <c r="C124"/>
      <c r="D124" s="48">
        <f>SUM(D121:D123)</f>
        <v>4654.49</v>
      </c>
      <c r="E124" s="52"/>
      <c r="F124" s="5"/>
      <c r="G124" s="5" t="s">
        <v>129</v>
      </c>
    </row>
    <row r="125" spans="1:7">
      <c r="A125" s="5"/>
      <c r="B125"/>
      <c r="C125"/>
      <c r="D125" s="48"/>
      <c r="E125" s="52"/>
      <c r="F125" s="5"/>
      <c r="G125"/>
    </row>
    <row r="126" spans="1:7">
      <c r="A126" s="5" t="s">
        <v>130</v>
      </c>
      <c r="B126"/>
      <c r="C126"/>
      <c r="D126" s="48">
        <f>J115</f>
        <v>22.87</v>
      </c>
      <c r="E126" s="52" t="s">
        <v>131</v>
      </c>
      <c r="F126" s="5"/>
      <c r="G126"/>
    </row>
    <row r="127" ht="15.75" spans="1:7">
      <c r="A127" s="5"/>
      <c r="B127"/>
      <c r="C127" s="50" t="s">
        <v>126</v>
      </c>
      <c r="D127" s="51">
        <f>K115</f>
        <v>18.01</v>
      </c>
      <c r="E127" s="52" t="s">
        <v>132</v>
      </c>
      <c r="F127" s="5"/>
      <c r="G127"/>
    </row>
    <row r="128" ht="15.75" spans="1:7">
      <c r="A128" s="5"/>
      <c r="B128"/>
      <c r="C128"/>
      <c r="D128" s="48">
        <f>SUM(D126:D127)</f>
        <v>40.88</v>
      </c>
      <c r="E128" s="52"/>
      <c r="F128" s="5"/>
      <c r="G128" s="5" t="s">
        <v>133</v>
      </c>
    </row>
    <row r="129" spans="1:7">
      <c r="A129" s="5"/>
      <c r="B129"/>
      <c r="C129"/>
      <c r="D129" s="48"/>
      <c r="E129" s="52"/>
      <c r="F129" s="5"/>
      <c r="G129"/>
    </row>
    <row r="130" spans="1:7">
      <c r="A130" s="5" t="s">
        <v>134</v>
      </c>
      <c r="B130"/>
      <c r="C130"/>
      <c r="D130" s="48">
        <f>G115</f>
        <v>56.84</v>
      </c>
      <c r="E130" s="52" t="s">
        <v>135</v>
      </c>
      <c r="F130" s="5"/>
      <c r="G130"/>
    </row>
    <row r="131" ht="15.75" spans="1:7">
      <c r="A131" s="5"/>
      <c r="B131"/>
      <c r="C131" s="50" t="s">
        <v>126</v>
      </c>
      <c r="D131" s="51">
        <f>H115</f>
        <v>0</v>
      </c>
      <c r="E131" s="52" t="s">
        <v>136</v>
      </c>
      <c r="F131" s="5"/>
      <c r="G131"/>
    </row>
    <row r="132" ht="15.75" spans="1:7">
      <c r="A132" s="5"/>
      <c r="B132"/>
      <c r="C132"/>
      <c r="D132" s="48">
        <f>SUM(D130:D131)</f>
        <v>56.84</v>
      </c>
      <c r="E132" s="52"/>
      <c r="F132" s="5"/>
      <c r="G132" s="5" t="s">
        <v>137</v>
      </c>
    </row>
    <row r="133" spans="1:7">
      <c r="A133" s="5"/>
      <c r="B133"/>
      <c r="C133" s="7"/>
      <c r="D133"/>
      <c r="E133"/>
      <c r="F133" s="5"/>
      <c r="G133" s="48"/>
    </row>
    <row r="134" spans="1:7">
      <c r="A134" s="5"/>
      <c r="B134"/>
      <c r="C134" s="7"/>
      <c r="D134"/>
      <c r="E134"/>
      <c r="F134" s="5"/>
      <c r="G134" s="48"/>
    </row>
    <row r="135" spans="1:7">
      <c r="A135" s="5" t="s">
        <v>138</v>
      </c>
      <c r="B135"/>
      <c r="C135" s="7"/>
      <c r="D135" s="56">
        <v>99</v>
      </c>
      <c r="E135" s="5" t="s">
        <v>139</v>
      </c>
      <c r="F135" s="5"/>
      <c r="G135"/>
    </row>
    <row r="136" ht="15.75" spans="1:6">
      <c r="A136" s="5"/>
      <c r="B136"/>
      <c r="C136" s="7"/>
      <c r="D136" s="57">
        <v>0</v>
      </c>
      <c r="E136" s="5" t="s">
        <v>140</v>
      </c>
      <c r="F136" s="5"/>
    </row>
    <row r="137" s="5" customFormat="1" spans="2:7">
      <c r="B137"/>
      <c r="C137" s="7"/>
      <c r="D137" s="48">
        <f>SUM(D135:D136)</f>
        <v>99</v>
      </c>
      <c r="E137"/>
      <c r="G137" s="5" t="s">
        <v>71</v>
      </c>
    </row>
    <row r="138" spans="1:6">
      <c r="A138" s="5"/>
      <c r="B138"/>
      <c r="C138" s="7"/>
      <c r="D138"/>
      <c r="E138"/>
      <c r="F138" s="5"/>
    </row>
    <row r="139" spans="1:7">
      <c r="A139" s="5"/>
      <c r="B139" s="6"/>
      <c r="C139" s="7"/>
      <c r="D139"/>
      <c r="E139"/>
      <c r="F139" s="5"/>
      <c r="G139" s="48"/>
    </row>
    <row r="141" spans="1:1">
      <c r="A141" s="6" t="s">
        <v>141</v>
      </c>
    </row>
    <row r="142" s="5" customFormat="1" spans="1:6">
      <c r="A142" s="6"/>
      <c r="B142" s="7"/>
      <c r="F142" s="8"/>
    </row>
    <row r="144" ht="15.75" spans="1:4">
      <c r="A144" s="23" t="s">
        <v>142</v>
      </c>
      <c r="B144" s="24"/>
      <c r="C144" s="24"/>
      <c r="D144" s="24"/>
    </row>
    <row r="145" ht="16.5" spans="1:4">
      <c r="A145" s="11" t="s">
        <v>1</v>
      </c>
      <c r="B145" s="12" t="s">
        <v>143</v>
      </c>
      <c r="C145" s="12" t="s">
        <v>3</v>
      </c>
      <c r="D145" s="12" t="s">
        <v>63</v>
      </c>
    </row>
    <row r="146" ht="15.75" spans="1:4">
      <c r="A146" s="15"/>
      <c r="B146" s="16"/>
      <c r="C146" s="16"/>
      <c r="D146" s="58"/>
    </row>
    <row r="147" s="5" customFormat="1" ht="15.75" spans="1:6">
      <c r="A147" s="15">
        <v>45310</v>
      </c>
      <c r="B147" s="16" t="s">
        <v>65</v>
      </c>
      <c r="C147" s="16" t="s">
        <v>144</v>
      </c>
      <c r="D147" s="58">
        <v>42.76</v>
      </c>
      <c r="F147" s="8"/>
    </row>
    <row r="148" s="5" customFormat="1" ht="15.75" spans="1:6">
      <c r="A148" s="15"/>
      <c r="B148" s="16"/>
      <c r="C148" s="16"/>
      <c r="D148" s="58"/>
      <c r="F148" s="8"/>
    </row>
    <row r="149" s="5" customFormat="1" ht="15.75" spans="1:6">
      <c r="A149" s="15"/>
      <c r="B149" s="16"/>
      <c r="C149" s="16"/>
      <c r="D149" s="58"/>
      <c r="F149" s="8"/>
    </row>
    <row r="150" s="5" customFormat="1" ht="15.75" spans="1:6">
      <c r="A150" s="15"/>
      <c r="B150" s="16"/>
      <c r="C150" s="16"/>
      <c r="D150" s="58"/>
      <c r="F150" s="8"/>
    </row>
    <row r="151" s="5" customFormat="1" ht="15.75" spans="1:6">
      <c r="A151" s="15"/>
      <c r="B151" s="16"/>
      <c r="C151" s="16"/>
      <c r="D151" s="58"/>
      <c r="F151" s="8"/>
    </row>
    <row r="152" s="5" customFormat="1" ht="15.75" spans="1:6">
      <c r="A152" s="15"/>
      <c r="B152" s="16"/>
      <c r="C152" s="16"/>
      <c r="D152" s="58"/>
      <c r="F152" s="8"/>
    </row>
    <row r="153" s="5" customFormat="1" ht="15.75" spans="1:6">
      <c r="A153" s="15"/>
      <c r="B153" s="16"/>
      <c r="C153" s="16"/>
      <c r="D153" s="58"/>
      <c r="F153" s="8"/>
    </row>
    <row r="154" s="5" customFormat="1" ht="15.75" spans="1:6">
      <c r="A154" s="15"/>
      <c r="B154" s="16"/>
      <c r="C154" s="16"/>
      <c r="D154" s="58"/>
      <c r="F154" s="8"/>
    </row>
    <row r="155" s="5" customFormat="1" ht="15.75" spans="1:6">
      <c r="A155" s="15"/>
      <c r="B155" s="16"/>
      <c r="C155" s="16"/>
      <c r="D155" s="58"/>
      <c r="F155" s="8"/>
    </row>
    <row r="156" s="5" customFormat="1" ht="15.75" spans="1:6">
      <c r="A156" s="15"/>
      <c r="B156" s="16"/>
      <c r="C156" s="16"/>
      <c r="D156" s="58"/>
      <c r="F156" s="8"/>
    </row>
    <row r="157" ht="15.75" spans="1:4">
      <c r="A157" s="15"/>
      <c r="B157" s="16"/>
      <c r="C157" s="16"/>
      <c r="D157" s="58"/>
    </row>
    <row r="158" ht="16.5" spans="1:6">
      <c r="A158" s="29"/>
      <c r="B158" s="29"/>
      <c r="C158" s="29"/>
      <c r="D158" s="59">
        <f>SUM(D147:D157)</f>
        <v>42.76</v>
      </c>
      <c r="E158" s="22">
        <f>D158/2</f>
        <v>21.38</v>
      </c>
      <c r="F158" s="5" t="s">
        <v>145</v>
      </c>
    </row>
    <row r="159" spans="3:3">
      <c r="C159" s="22"/>
    </row>
    <row r="162" ht="15.75" spans="1:4">
      <c r="A162" s="60"/>
      <c r="B162" s="60"/>
      <c r="C162" s="60"/>
      <c r="D162" s="61"/>
    </row>
    <row r="163" ht="15.75" spans="1:4">
      <c r="A163" s="15">
        <v>44306</v>
      </c>
      <c r="B163" s="16" t="s">
        <v>146</v>
      </c>
      <c r="C163" s="16" t="s">
        <v>147</v>
      </c>
      <c r="D163" s="58">
        <v>200</v>
      </c>
    </row>
    <row r="164" ht="15.75" spans="1:4">
      <c r="A164" s="15"/>
      <c r="B164" s="16"/>
      <c r="C164" s="16"/>
      <c r="D164" s="58"/>
    </row>
    <row r="165" s="5" customFormat="1" ht="16.5" spans="1:6">
      <c r="A165" s="29"/>
      <c r="B165" s="29"/>
      <c r="C165" s="38" t="s">
        <v>148</v>
      </c>
      <c r="D165" s="59">
        <f>SUM(D162:D164)</f>
        <v>200</v>
      </c>
      <c r="F165" s="8"/>
    </row>
  </sheetData>
  <hyperlinks>
    <hyperlink ref="C93" r:id="rId1" display="https://www.gsa.gov/portal/content/104877" tooltip="https://www.gsa.gov/portal/content/104877"/>
  </hyperlinks>
  <pageMargins left="0.75" right="0.75" top="1" bottom="1" header="0.5" footer="0.5"/>
  <pageSetup paperSize="1" scale="73" orientation="portrait" horizontalDpi="300"/>
  <headerFooter alignWithMargins="0"/>
  <colBreaks count="1" manualBreakCount="1">
    <brk id="8" max="1048575" man="1"/>
  </colBreaks>
  <ignoredErrors>
    <ignoredError sqref="F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2"/>
  <sheetViews>
    <sheetView workbookViewId="0">
      <selection activeCell="A14" sqref="A14"/>
    </sheetView>
  </sheetViews>
  <sheetFormatPr defaultColWidth="9.14285714285714" defaultRowHeight="12.75" outlineLevelCol="2"/>
  <sheetData>
    <row r="3" spans="1:1">
      <c r="A3" s="1" t="s">
        <v>149</v>
      </c>
    </row>
    <row r="5" spans="2:3">
      <c r="B5" s="2" t="s">
        <v>150</v>
      </c>
      <c r="C5" s="2" t="s">
        <v>151</v>
      </c>
    </row>
    <row r="6" spans="1:3">
      <c r="A6" t="s">
        <v>152</v>
      </c>
      <c r="B6" s="3">
        <v>25</v>
      </c>
      <c r="C6" s="3">
        <v>15</v>
      </c>
    </row>
    <row r="7" spans="1:3">
      <c r="A7" t="s">
        <v>153</v>
      </c>
      <c r="B7" s="3">
        <v>30</v>
      </c>
      <c r="C7" s="3">
        <v>17</v>
      </c>
    </row>
    <row r="8" spans="1:3">
      <c r="A8" t="s">
        <v>154</v>
      </c>
      <c r="B8" s="3">
        <v>35</v>
      </c>
      <c r="C8" s="3">
        <v>20</v>
      </c>
    </row>
    <row r="9" spans="1:3">
      <c r="A9" t="s">
        <v>155</v>
      </c>
      <c r="B9" s="3">
        <v>40</v>
      </c>
      <c r="C9" s="3">
        <v>25</v>
      </c>
    </row>
    <row r="10" spans="1:3">
      <c r="A10" t="s">
        <v>156</v>
      </c>
      <c r="B10" s="3">
        <v>45</v>
      </c>
      <c r="C10" s="3">
        <v>28</v>
      </c>
    </row>
    <row r="12" spans="1:3">
      <c r="A12" s="1" t="s">
        <v>157</v>
      </c>
      <c r="C12" s="3">
        <v>45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LPL</Company>
  <Application>Excel Universal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L. Marcialis</dc:creator>
  <cp:lastModifiedBy>umpire</cp:lastModifiedBy>
  <dcterms:created xsi:type="dcterms:W3CDTF">1998-02-17T20:33:00Z</dcterms:created>
  <cp:lastPrinted>2008-09-09T03:17:00Z</cp:lastPrinted>
  <dcterms:modified xsi:type="dcterms:W3CDTF">2024-05-27T22:37:17Z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1033-12.2.0.16909</vt:lpwstr>
  </property>
  <property fmtid="{D5CDD505-2E9C-101B-9397-08002B2CF9AE}" pid="3" name="ICV">
    <vt:lpwstr>25D755E43F1B45BE9612089A717176F1_13</vt:lpwstr>
  </property>
</Properties>
</file>